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5 год\январь\"/>
    </mc:Choice>
  </mc:AlternateContent>
  <bookViews>
    <workbookView xWindow="0" yWindow="0" windowWidth="28800" windowHeight="11430"/>
  </bookViews>
  <sheets>
    <sheet name="Приложение" sheetId="3" r:id="rId1"/>
  </sheets>
  <calcPr calcId="162913"/>
</workbook>
</file>

<file path=xl/calcChain.xml><?xml version="1.0" encoding="utf-8"?>
<calcChain xmlns="http://schemas.openxmlformats.org/spreadsheetml/2006/main">
  <c r="G29" i="3" l="1"/>
  <c r="G13" i="3"/>
  <c r="E37" i="3"/>
  <c r="E40" i="3" l="1"/>
  <c r="E42" i="3"/>
  <c r="E38" i="3"/>
  <c r="D34" i="3"/>
  <c r="D35" i="3"/>
  <c r="C23" i="3"/>
  <c r="E33" i="3"/>
  <c r="C27" i="3"/>
  <c r="F35" i="3"/>
  <c r="F34" i="3"/>
  <c r="F27" i="3"/>
  <c r="F23" i="3"/>
  <c r="F19" i="3"/>
  <c r="F17" i="3"/>
  <c r="F11" i="3"/>
  <c r="F9" i="3"/>
  <c r="F7" i="3"/>
  <c r="F6" i="3" l="1"/>
  <c r="F5" i="3" s="1"/>
  <c r="F4" i="3" s="1"/>
  <c r="G42" i="3"/>
  <c r="C11" i="3"/>
  <c r="D11" i="3"/>
  <c r="C34" i="3" l="1"/>
  <c r="C35" i="3"/>
  <c r="E30" i="3"/>
  <c r="D27" i="3" l="1"/>
  <c r="D23" i="3" s="1"/>
  <c r="E31" i="3" l="1"/>
  <c r="E29" i="3"/>
  <c r="E21" i="3"/>
  <c r="E20" i="3"/>
  <c r="D19" i="3"/>
  <c r="D17" i="3" s="1"/>
  <c r="C19" i="3"/>
  <c r="C17" i="3" s="1"/>
  <c r="G21" i="3"/>
  <c r="G20" i="3"/>
  <c r="G25" i="3"/>
  <c r="E27" i="3" l="1"/>
  <c r="C7" i="3"/>
  <c r="E35" i="3" l="1"/>
  <c r="G35" i="3"/>
  <c r="G38" i="3"/>
  <c r="G32" i="3"/>
  <c r="G27" i="3"/>
  <c r="G26" i="3"/>
  <c r="G24" i="3"/>
  <c r="G22" i="3"/>
  <c r="G19" i="3"/>
  <c r="G18" i="3"/>
  <c r="G15" i="3"/>
  <c r="G12" i="3"/>
  <c r="G10" i="3"/>
  <c r="G8" i="3"/>
  <c r="D9" i="3"/>
  <c r="E8" i="3"/>
  <c r="E10" i="3"/>
  <c r="E34" i="3" l="1"/>
  <c r="G34" i="3"/>
  <c r="G9" i="3"/>
  <c r="E32" i="3"/>
  <c r="E26" i="3"/>
  <c r="E25" i="3"/>
  <c r="E24" i="3"/>
  <c r="E22" i="3"/>
  <c r="E19" i="3"/>
  <c r="E18" i="3"/>
  <c r="E15" i="3"/>
  <c r="E12" i="3"/>
  <c r="D7" i="3"/>
  <c r="D6" i="3" s="1"/>
  <c r="C9" i="3"/>
  <c r="D5" i="3" l="1"/>
  <c r="D4" i="3" s="1"/>
  <c r="C6" i="3"/>
  <c r="G17" i="3"/>
  <c r="E9" i="3"/>
  <c r="G7" i="3"/>
  <c r="G23" i="3"/>
  <c r="G11" i="3"/>
  <c r="E23" i="3"/>
  <c r="E7" i="3"/>
  <c r="E11" i="3"/>
  <c r="E17" i="3"/>
  <c r="C5" i="3" l="1"/>
  <c r="G6" i="3"/>
  <c r="E6" i="3"/>
  <c r="C4" i="3" l="1"/>
  <c r="G4" i="3"/>
  <c r="G5" i="3"/>
  <c r="E5" i="3"/>
  <c r="E4" i="3" l="1"/>
</calcChain>
</file>

<file path=xl/sharedStrings.xml><?xml version="1.0" encoding="utf-8"?>
<sst xmlns="http://schemas.openxmlformats.org/spreadsheetml/2006/main" count="84" uniqueCount="84">
  <si>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</si>
  <si>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</si>
  <si>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</si>
  <si>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</si>
  <si>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</si>
  <si>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</si>
  <si>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</si>
  <si>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</si>
  <si>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</si>
  <si>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</si>
  <si>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</si>
  <si>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</si>
  <si>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</si>
  <si>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</si>
  <si>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</si>
  <si>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</si>
  <si>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</si>
  <si>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</si>
  <si>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</si>
  <si>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</si>
  <si>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</si>
  <si>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</si>
  <si>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</si>
  <si>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</si>
  <si>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</si>
  <si>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</si>
  <si>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</si>
  <si>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</si>
  <si>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</si>
  <si>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</si>
  <si>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</si>
  <si>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</si>
  <si>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</si>
  <si>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</si>
  <si>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</si>
  <si>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</si>
  <si>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</si>
  <si>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</si>
  <si>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</si>
  <si>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</si>
  <si>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</si>
  <si>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</si>
  <si>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</si>
  <si>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</si>
  <si>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</si>
  <si>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</si>
  <si>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</si>
  <si>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</si>
  <si>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</si>
  <si>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</si>
  <si>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</si>
  <si>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</si>
  <si>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</si>
  <si>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</si>
  <si>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</si>
  <si>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</si>
  <si>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</si>
  <si>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</si>
  <si>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</si>
  <si>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</si>
  <si>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</si>
  <si>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</si>
  <si>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</si>
  <si>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</si>
  <si>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</si>
  <si>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</si>
  <si>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</si>
  <si>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</si>
  <si>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</si>
  <si>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</si>
  <si>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</si>
  <si>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</si>
  <si>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</si>
  <si>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</si>
  <si>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</si>
  <si>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</si>
  <si>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</si>
  <si>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01.02.2025)</t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</si>
  <si>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01.02.2024 </t>
    </r>
    <r>
      <rPr>
        <b/>
        <sz val="9"/>
        <rFont val="Calibri"/>
        <family val="2"/>
        <charset val="204"/>
      </rPr>
      <t>тыс. руб.</t>
    </r>
  </si>
  <si>
    <t>ПРОЧИЕ НЕНАЛОГОВЫЕ ДОХОДЫ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</si>
  <si>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2025 год</t>
    </r>
    <r>
      <rPr>
        <b/>
        <sz val="9"/>
        <rFont val="Calibri"/>
        <family val="2"/>
        <charset val="204"/>
      </rPr>
      <t>, 
тыс. руб.</t>
    </r>
  </si>
  <si>
    <t>2 08 00 000 00 0000 000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</si>
  <si>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</si>
  <si>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01.02.2025</t>
    </r>
    <r>
      <rPr>
        <sz val="9"/>
        <rFont val="Calibri"/>
        <family val="2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</si>
</sst>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_ ;[Red]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7" fillId="2" borderId="7" xfId="0" applyNumberFormat="1" applyFont="1" applyFill="1" applyBorder="1" applyAlignment="1">
      <alignment horizontal="right" vertical="center" wrapText="1"/>
    </xf>
    <xf numFmtId="4" fontId="7" fillId="2" borderId="1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 wrapText="1"/>
    </xf>
    <xf numFmtId="164" fontId="9" fillId="0" borderId="2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2" borderId="0" xfId="0" applyNumberFormat="1" applyFont="1" applyFill="1" applyBorder="1" applyAlignment="1">
      <alignment vertical="center" wrapText="1"/>
    </xf>
    <xf numFmtId="4" fontId="7" fillId="2" borderId="12" xfId="0" applyNumberFormat="1" applyFont="1" applyFill="1" applyBorder="1" applyAlignment="1">
      <alignment horizontal="right" vertical="center"/>
    </xf>
    <xf numFmtId="164" fontId="10" fillId="0" borderId="19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right" vertical="center"/>
    </xf>
    <xf numFmtId="4" fontId="7" fillId="2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" fontId="7" fillId="0" borderId="32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7" fillId="0" borderId="33" xfId="0" applyNumberFormat="1" applyFont="1" applyBorder="1" applyAlignment="1">
      <alignment horizontal="right" vertical="center"/>
    </xf>
    <xf numFmtId="4" fontId="7" fillId="0" borderId="34" xfId="0" applyNumberFormat="1" applyFont="1" applyBorder="1" applyAlignment="1">
      <alignment horizontal="right" vertical="center"/>
    </xf>
    <xf numFmtId="4" fontId="7" fillId="0" borderId="35" xfId="0" applyNumberFormat="1" applyFont="1" applyBorder="1" applyAlignment="1">
      <alignment horizontal="right" vertical="center"/>
    </xf>
    <xf numFmtId="4" fontId="7" fillId="0" borderId="31" xfId="0" applyNumberFormat="1" applyFont="1" applyFill="1" applyBorder="1" applyAlignment="1">
      <alignment horizontal="right" vertical="center" wrapText="1"/>
    </xf>
    <xf numFmtId="4" fontId="7" fillId="0" borderId="37" xfId="0" applyNumberFormat="1" applyFont="1" applyBorder="1" applyAlignment="1">
      <alignment horizontal="right" vertical="center" wrapText="1"/>
    </xf>
    <xf numFmtId="4" fontId="7" fillId="0" borderId="38" xfId="0" applyNumberFormat="1" applyFont="1" applyBorder="1" applyAlignment="1">
      <alignment horizontal="right" vertical="center" wrapText="1"/>
    </xf>
    <xf numFmtId="4" fontId="7" fillId="0" borderId="39" xfId="0" applyNumberFormat="1" applyFont="1" applyBorder="1" applyAlignment="1">
      <alignment horizontal="right" vertical="center" wrapText="1"/>
    </xf>
    <xf numFmtId="4" fontId="7" fillId="0" borderId="40" xfId="0" applyNumberFormat="1" applyFont="1" applyBorder="1" applyAlignment="1">
      <alignment horizontal="right" vertical="center" wrapText="1"/>
    </xf>
    <xf numFmtId="164" fontId="9" fillId="0" borderId="4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41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164" fontId="9" fillId="0" borderId="41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/>
    </xf>
    <xf numFmtId="0" fontId="15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Border="1"/>
    <xf numFmtId="4" fontId="0" fillId="0" borderId="0" xfId="0" applyNumberFormat="1"/>
    <xf numFmtId="165" fontId="0" fillId="0" borderId="0" xfId="0" applyNumberFormat="1"/>
    <xf numFmtId="164" fontId="10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4" fontId="5" fillId="3" borderId="17" xfId="0" applyNumberFormat="1" applyFont="1" applyFill="1" applyBorder="1" applyAlignment="1">
      <alignment horizontal="right" vertical="center" wrapText="1"/>
    </xf>
    <xf numFmtId="164" fontId="10" fillId="3" borderId="0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4" fontId="5" fillId="3" borderId="36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/>
    </xf>
    <xf numFmtId="4" fontId="5" fillId="3" borderId="11" xfId="0" applyNumberFormat="1" applyFont="1" applyFill="1" applyBorder="1" applyAlignment="1">
      <alignment horizontal="right" vertical="center" wrapText="1"/>
    </xf>
    <xf numFmtId="4" fontId="5" fillId="3" borderId="17" xfId="0" applyNumberFormat="1" applyFont="1" applyFill="1" applyBorder="1" applyAlignment="1">
      <alignment horizontal="right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vertical="center" wrapText="1"/>
    </xf>
    <xf numFmtId="4" fontId="5" fillId="3" borderId="29" xfId="0" applyNumberFormat="1" applyFont="1" applyFill="1" applyBorder="1" applyAlignment="1">
      <alignment horizontal="right" vertical="center" wrapText="1"/>
    </xf>
    <xf numFmtId="4" fontId="5" fillId="3" borderId="27" xfId="0" applyNumberFormat="1" applyFont="1" applyFill="1" applyBorder="1" applyAlignment="1">
      <alignment horizontal="right" vertical="center" wrapText="1"/>
    </xf>
    <xf numFmtId="164" fontId="10" fillId="3" borderId="14" xfId="0" applyNumberFormat="1" applyFont="1" applyFill="1" applyBorder="1" applyAlignment="1">
      <alignment horizontal="center" vertical="center"/>
    </xf>
    <xf numFmtId="4" fontId="5" fillId="3" borderId="30" xfId="0" applyNumberFormat="1" applyFont="1" applyFill="1" applyBorder="1" applyAlignment="1">
      <alignment horizontal="right" vertical="center"/>
    </xf>
    <xf numFmtId="164" fontId="9" fillId="3" borderId="14" xfId="0" applyNumberFormat="1" applyFont="1" applyFill="1" applyBorder="1" applyAlignment="1">
      <alignment horizontal="center" vertical="center"/>
    </xf>
    <xf numFmtId="4" fontId="5" fillId="3" borderId="24" xfId="0" applyNumberFormat="1" applyFont="1" applyFill="1" applyBorder="1" applyAlignment="1">
      <alignment horizontal="right" vertical="center"/>
    </xf>
    <xf numFmtId="164" fontId="10" fillId="3" borderId="25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right" vertical="center"/>
    </xf>
    <xf numFmtId="164" fontId="10" fillId="3" borderId="2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Normal="100" workbookViewId="0">
      <selection activeCell="C5" sqref="C5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6" customWidth="1"/>
    <col min="10" max="10" width="19.5703125" customWidth="1"/>
    <col min="11" max="11" width="31.28515625" customWidth="1"/>
    <col min="14" max="14" width="14.7109375" customWidth="1"/>
  </cols>
  <sheetData>
    <row r="1" spans="1:14" ht="32.25" customHeight="1" x14ac:dyDescent="0.25">
      <c r="A1" s="94" t="s">
        <v>77</v>
      </c>
      <c r="B1" s="94"/>
      <c r="C1" s="94"/>
      <c r="D1" s="94"/>
      <c r="E1" s="94"/>
      <c r="F1" s="94"/>
      <c r="G1" s="94"/>
    </row>
    <row r="2" spans="1:14" ht="15.75" thickBot="1" x14ac:dyDescent="0.3">
      <c r="A2" s="94"/>
      <c r="B2" s="94"/>
      <c r="C2" s="94"/>
      <c r="D2" s="94"/>
      <c r="E2" s="94"/>
      <c r="F2" s="94"/>
      <c r="G2" s="94"/>
    </row>
    <row r="3" spans="1:14" ht="86.25" customHeight="1" thickBot="1" x14ac:dyDescent="0.3">
      <c r="A3" s="5" t="s">
        <v>0</v>
      </c>
      <c r="B3" s="5" t="s">
        <v>1</v>
      </c>
      <c r="C3" s="85" t="s">
        <v>80</v>
      </c>
      <c r="D3" s="87" t="s">
        <v>83</v>
      </c>
      <c r="E3" s="25" t="s">
        <v>69</v>
      </c>
      <c r="F3" s="88" t="s">
        <v>78</v>
      </c>
      <c r="G3" s="19" t="s">
        <v>2</v>
      </c>
      <c r="I3" s="3"/>
    </row>
    <row r="4" spans="1:14" ht="24.95" customHeight="1" thickBot="1" x14ac:dyDescent="0.3">
      <c r="A4" s="95"/>
      <c r="B4" s="96" t="s">
        <v>3</v>
      </c>
      <c r="C4" s="97">
        <f>SUM(C5,C34)</f>
        <v>6527776.2199999997</v>
      </c>
      <c r="D4" s="98">
        <f>SUM(D5,D34)</f>
        <v>254899.84000000003</v>
      </c>
      <c r="E4" s="99">
        <f t="shared" ref="E4" si="0">D4/C4/100%</f>
        <v>3.9048495446126069E-2</v>
      </c>
      <c r="F4" s="98">
        <f>SUM(F5,F34)</f>
        <v>240468.27</v>
      </c>
      <c r="G4" s="100">
        <f>D4/F4</f>
        <v>1.0600144459807526</v>
      </c>
      <c r="H4" s="90"/>
      <c r="I4" s="3"/>
      <c r="J4" s="92"/>
      <c r="K4" s="3"/>
    </row>
    <row r="5" spans="1:14" ht="24.95" customHeight="1" thickBot="1" x14ac:dyDescent="0.3">
      <c r="A5" s="101" t="s">
        <v>4</v>
      </c>
      <c r="B5" s="102" t="s">
        <v>5</v>
      </c>
      <c r="C5" s="103">
        <f>SUM(C6,C23)</f>
        <v>3016878.6</v>
      </c>
      <c r="D5" s="103">
        <f>SUM(D6,D23)</f>
        <v>88988.37000000001</v>
      </c>
      <c r="E5" s="104">
        <f t="shared" ref="E5" si="1">D5/C5/100%</f>
        <v>2.9496834907443741E-2</v>
      </c>
      <c r="F5" s="103">
        <f>SUM(F6,F23)</f>
        <v>96703.700000000012</v>
      </c>
      <c r="G5" s="105">
        <f t="shared" ref="G5:G38" si="2">D5/F5</f>
        <v>0.92021680659581795</v>
      </c>
      <c r="H5" s="3"/>
      <c r="I5" s="90"/>
      <c r="J5" s="91"/>
    </row>
    <row r="6" spans="1:14" ht="24.95" customHeight="1" thickBot="1" x14ac:dyDescent="0.3">
      <c r="A6" s="106"/>
      <c r="B6" s="96" t="s">
        <v>6</v>
      </c>
      <c r="C6" s="97">
        <f>SUM(C7,C9,C11,C17,C22:C22)</f>
        <v>2607249.6</v>
      </c>
      <c r="D6" s="98">
        <f>SUM(D7,D9,D11,D17,D22)</f>
        <v>73407.320000000007</v>
      </c>
      <c r="E6" s="99">
        <f t="shared" ref="E6:E10" si="3">D6/C6/100%</f>
        <v>2.8155079590385209E-2</v>
      </c>
      <c r="F6" s="98">
        <f>SUM(F7,F9,F11,F17,F22)</f>
        <v>87025.24</v>
      </c>
      <c r="G6" s="100">
        <f t="shared" si="2"/>
        <v>0.84351758179581005</v>
      </c>
    </row>
    <row r="7" spans="1:14" ht="24.95" customHeight="1" thickBot="1" x14ac:dyDescent="0.3">
      <c r="A7" s="106" t="s">
        <v>7</v>
      </c>
      <c r="B7" s="96" t="s">
        <v>8</v>
      </c>
      <c r="C7" s="97">
        <f>SUM(C8)</f>
        <v>925965</v>
      </c>
      <c r="D7" s="98">
        <f>SUM(D8)</f>
        <v>36730.480000000003</v>
      </c>
      <c r="E7" s="99">
        <f t="shared" si="3"/>
        <v>3.966724444228454E-2</v>
      </c>
      <c r="F7" s="98">
        <f>SUM(F8)</f>
        <v>40063.94</v>
      </c>
      <c r="G7" s="100">
        <f t="shared" si="2"/>
        <v>0.91679650079348163</v>
      </c>
    </row>
    <row r="8" spans="1:14" ht="24.95" customHeight="1" thickBot="1" x14ac:dyDescent="0.3">
      <c r="A8" s="12" t="s">
        <v>9</v>
      </c>
      <c r="B8" s="13" t="s">
        <v>10</v>
      </c>
      <c r="C8" s="15">
        <v>925965</v>
      </c>
      <c r="D8" s="20">
        <v>36730.480000000003</v>
      </c>
      <c r="E8" s="28">
        <f t="shared" si="3"/>
        <v>3.966724444228454E-2</v>
      </c>
      <c r="F8" s="20">
        <v>40063.94</v>
      </c>
      <c r="G8" s="75">
        <f t="shared" si="2"/>
        <v>0.91679650079348163</v>
      </c>
    </row>
    <row r="9" spans="1:14" ht="24.95" customHeight="1" thickBot="1" x14ac:dyDescent="0.3">
      <c r="A9" s="106" t="s">
        <v>11</v>
      </c>
      <c r="B9" s="96" t="s">
        <v>12</v>
      </c>
      <c r="C9" s="97">
        <f>SUM(C10)</f>
        <v>4492</v>
      </c>
      <c r="D9" s="98">
        <f>SUM(D10)</f>
        <v>402.37</v>
      </c>
      <c r="E9" s="99">
        <f t="shared" si="3"/>
        <v>8.9574799643811223E-2</v>
      </c>
      <c r="F9" s="98">
        <f>SUM(F10)</f>
        <v>378.9</v>
      </c>
      <c r="G9" s="100">
        <f t="shared" si="2"/>
        <v>1.0619424650303511</v>
      </c>
      <c r="N9" s="4"/>
    </row>
    <row r="10" spans="1:14" ht="24.95" customHeight="1" thickBot="1" x14ac:dyDescent="0.3">
      <c r="A10" s="12" t="s">
        <v>13</v>
      </c>
      <c r="B10" s="13" t="s">
        <v>14</v>
      </c>
      <c r="C10" s="15">
        <v>4492</v>
      </c>
      <c r="D10" s="33">
        <v>402.37</v>
      </c>
      <c r="E10" s="28">
        <f t="shared" si="3"/>
        <v>8.9574799643811223E-2</v>
      </c>
      <c r="F10" s="33">
        <v>378.9</v>
      </c>
      <c r="G10" s="75">
        <f t="shared" si="2"/>
        <v>1.0619424650303511</v>
      </c>
      <c r="I10" s="3"/>
      <c r="N10" s="3"/>
    </row>
    <row r="11" spans="1:14" ht="24.95" customHeight="1" thickBot="1" x14ac:dyDescent="0.3">
      <c r="A11" s="106" t="s">
        <v>15</v>
      </c>
      <c r="B11" s="107" t="s">
        <v>16</v>
      </c>
      <c r="C11" s="108">
        <f>SUM(C12:C16)</f>
        <v>1214315.6000000001</v>
      </c>
      <c r="D11" s="109">
        <f>SUM(D12:D16)</f>
        <v>27993.46</v>
      </c>
      <c r="E11" s="99">
        <f t="shared" ref="E11:E21" si="4">D11/C11/100%</f>
        <v>2.3052870275239813E-2</v>
      </c>
      <c r="F11" s="98">
        <f>SUM(F12:F16)</f>
        <v>37880.160000000003</v>
      </c>
      <c r="G11" s="100">
        <f t="shared" si="2"/>
        <v>0.73900057444319123</v>
      </c>
      <c r="N11" s="3"/>
    </row>
    <row r="12" spans="1:14" ht="24.95" customHeight="1" x14ac:dyDescent="0.25">
      <c r="A12" s="9" t="s">
        <v>17</v>
      </c>
      <c r="B12" s="62" t="s">
        <v>18</v>
      </c>
      <c r="C12" s="69">
        <v>1149160.6000000001</v>
      </c>
      <c r="D12" s="61">
        <v>4950.93</v>
      </c>
      <c r="E12" s="29">
        <f t="shared" si="4"/>
        <v>4.3083012069853417E-3</v>
      </c>
      <c r="F12" s="23">
        <v>6112.9</v>
      </c>
      <c r="G12" s="76">
        <f t="shared" si="2"/>
        <v>0.80991509758052649</v>
      </c>
    </row>
    <row r="13" spans="1:14" ht="24.95" customHeight="1" x14ac:dyDescent="0.25">
      <c r="A13" s="2" t="s">
        <v>49</v>
      </c>
      <c r="B13" s="63" t="s">
        <v>46</v>
      </c>
      <c r="C13" s="70"/>
      <c r="D13" s="66">
        <v>-723.1</v>
      </c>
      <c r="E13" s="30"/>
      <c r="F13" s="21">
        <v>4.3600000000000003</v>
      </c>
      <c r="G13" s="77">
        <f t="shared" si="2"/>
        <v>-165.848623853211</v>
      </c>
      <c r="J13" t="s">
        <v>66</v>
      </c>
    </row>
    <row r="14" spans="1:14" ht="24.95" customHeight="1" x14ac:dyDescent="0.25">
      <c r="A14" s="6" t="s">
        <v>54</v>
      </c>
      <c r="B14" s="64" t="s">
        <v>55</v>
      </c>
      <c r="C14" s="71"/>
      <c r="D14" s="67"/>
      <c r="E14" s="26"/>
      <c r="F14" s="24"/>
      <c r="G14" s="78"/>
    </row>
    <row r="15" spans="1:14" ht="24.95" customHeight="1" x14ac:dyDescent="0.25">
      <c r="A15" s="6" t="s">
        <v>47</v>
      </c>
      <c r="B15" s="63" t="s">
        <v>48</v>
      </c>
      <c r="C15" s="72">
        <v>60864</v>
      </c>
      <c r="D15" s="66">
        <v>22814.2</v>
      </c>
      <c r="E15" s="30">
        <f t="shared" si="4"/>
        <v>0.37483898527865406</v>
      </c>
      <c r="F15" s="21">
        <v>31549.08</v>
      </c>
      <c r="G15" s="77">
        <f t="shared" si="2"/>
        <v>0.72313360643162972</v>
      </c>
    </row>
    <row r="16" spans="1:14" ht="36.75" customHeight="1" thickBot="1" x14ac:dyDescent="0.3">
      <c r="A16" s="6" t="s">
        <v>74</v>
      </c>
      <c r="B16" s="65" t="s">
        <v>75</v>
      </c>
      <c r="C16" s="73">
        <v>4291</v>
      </c>
      <c r="D16" s="68">
        <v>951.43</v>
      </c>
      <c r="E16" s="28"/>
      <c r="F16" s="20">
        <v>213.82</v>
      </c>
      <c r="G16" s="79"/>
    </row>
    <row r="17" spans="1:14" ht="24.95" customHeight="1" thickBot="1" x14ac:dyDescent="0.3">
      <c r="A17" s="106" t="s">
        <v>19</v>
      </c>
      <c r="B17" s="96" t="s">
        <v>20</v>
      </c>
      <c r="C17" s="97">
        <f>SUM(C18:C19)</f>
        <v>439317</v>
      </c>
      <c r="D17" s="98">
        <f>SUM(D18:D19)</f>
        <v>5439.29</v>
      </c>
      <c r="E17" s="99">
        <f t="shared" si="4"/>
        <v>1.238124179123503E-2</v>
      </c>
      <c r="F17" s="98">
        <f>SUM(F18:F19)</f>
        <v>6911.16</v>
      </c>
      <c r="G17" s="100">
        <f t="shared" si="2"/>
        <v>0.78702996313209361</v>
      </c>
    </row>
    <row r="18" spans="1:14" ht="24.95" customHeight="1" thickBot="1" x14ac:dyDescent="0.3">
      <c r="A18" s="12" t="s">
        <v>43</v>
      </c>
      <c r="B18" s="13" t="s">
        <v>42</v>
      </c>
      <c r="C18" s="15">
        <v>212053</v>
      </c>
      <c r="D18" s="36">
        <v>4747.78</v>
      </c>
      <c r="E18" s="28">
        <f t="shared" si="4"/>
        <v>2.2389591281424925E-2</v>
      </c>
      <c r="F18" s="36">
        <v>5099.68</v>
      </c>
      <c r="G18" s="75">
        <f t="shared" si="2"/>
        <v>0.93099567031656882</v>
      </c>
    </row>
    <row r="19" spans="1:14" ht="24.95" customHeight="1" thickBot="1" x14ac:dyDescent="0.3">
      <c r="A19" s="106" t="s">
        <v>45</v>
      </c>
      <c r="B19" s="96" t="s">
        <v>44</v>
      </c>
      <c r="C19" s="97">
        <f>SUM(C20:C21)</f>
        <v>227264</v>
      </c>
      <c r="D19" s="98">
        <f>SUM(D20:D21)</f>
        <v>691.51</v>
      </c>
      <c r="E19" s="99">
        <f t="shared" si="4"/>
        <v>3.0427608420163332E-3</v>
      </c>
      <c r="F19" s="98">
        <f>SUM(F20:F21)</f>
        <v>1811.48</v>
      </c>
      <c r="G19" s="100">
        <f t="shared" si="2"/>
        <v>0.38173758473734182</v>
      </c>
    </row>
    <row r="20" spans="1:14" ht="24.95" customHeight="1" x14ac:dyDescent="0.25">
      <c r="A20" s="9" t="s">
        <v>57</v>
      </c>
      <c r="B20" s="10" t="s">
        <v>58</v>
      </c>
      <c r="C20" s="16">
        <v>204538</v>
      </c>
      <c r="D20" s="37">
        <v>-30</v>
      </c>
      <c r="E20" s="29">
        <f t="shared" si="4"/>
        <v>-1.4667201204666126E-4</v>
      </c>
      <c r="F20" s="37">
        <v>1607.12</v>
      </c>
      <c r="G20" s="80">
        <f t="shared" si="2"/>
        <v>-1.8666932151923939E-2</v>
      </c>
    </row>
    <row r="21" spans="1:14" ht="24.95" customHeight="1" thickBot="1" x14ac:dyDescent="0.3">
      <c r="A21" s="6" t="s">
        <v>56</v>
      </c>
      <c r="B21" s="8" t="s">
        <v>59</v>
      </c>
      <c r="C21" s="14">
        <v>22726</v>
      </c>
      <c r="D21" s="31">
        <v>721.51</v>
      </c>
      <c r="E21" s="29">
        <f t="shared" si="4"/>
        <v>3.1748217900202408E-2</v>
      </c>
      <c r="F21" s="31">
        <v>204.36</v>
      </c>
      <c r="G21" s="81">
        <f t="shared" si="2"/>
        <v>3.5305832844000782</v>
      </c>
      <c r="H21" s="89"/>
      <c r="I21" s="4"/>
    </row>
    <row r="22" spans="1:14" ht="24.95" customHeight="1" thickBot="1" x14ac:dyDescent="0.3">
      <c r="A22" s="106" t="s">
        <v>21</v>
      </c>
      <c r="B22" s="96" t="s">
        <v>22</v>
      </c>
      <c r="C22" s="97">
        <v>23160</v>
      </c>
      <c r="D22" s="110">
        <v>2841.72</v>
      </c>
      <c r="E22" s="99">
        <f t="shared" ref="E22" si="5">D22/C22/100%</f>
        <v>0.12269948186528497</v>
      </c>
      <c r="F22" s="110">
        <v>1791.08</v>
      </c>
      <c r="G22" s="100">
        <f t="shared" si="2"/>
        <v>1.5865957969493265</v>
      </c>
    </row>
    <row r="23" spans="1:14" ht="24.95" customHeight="1" thickBot="1" x14ac:dyDescent="0.3">
      <c r="A23" s="95"/>
      <c r="B23" s="96" t="s">
        <v>23</v>
      </c>
      <c r="C23" s="98">
        <f>SUM(C24,C25,C26,C27,C32,C33)</f>
        <v>409629</v>
      </c>
      <c r="D23" s="98">
        <f>SUM(D24,D25,D26,D27,D32,D33)</f>
        <v>15581.05</v>
      </c>
      <c r="E23" s="99">
        <f t="shared" ref="E23:E31" si="6">D23/C23/100%</f>
        <v>3.8036979803676006E-2</v>
      </c>
      <c r="F23" s="98">
        <f>SUM(F24,F25,F26,F27,F32,F33)</f>
        <v>9678.4600000000028</v>
      </c>
      <c r="G23" s="100">
        <f t="shared" si="2"/>
        <v>1.609868718783773</v>
      </c>
    </row>
    <row r="24" spans="1:14" ht="24.95" customHeight="1" thickBot="1" x14ac:dyDescent="0.3">
      <c r="A24" s="106" t="s">
        <v>24</v>
      </c>
      <c r="B24" s="96" t="s">
        <v>25</v>
      </c>
      <c r="C24" s="97">
        <v>324780</v>
      </c>
      <c r="D24" s="110">
        <v>11107.91</v>
      </c>
      <c r="E24" s="99">
        <f t="shared" si="6"/>
        <v>3.4201336289180366E-2</v>
      </c>
      <c r="F24" s="110">
        <v>8245.4500000000007</v>
      </c>
      <c r="G24" s="100">
        <f t="shared" si="2"/>
        <v>1.3471563104500057</v>
      </c>
    </row>
    <row r="25" spans="1:14" ht="24.95" customHeight="1" thickBot="1" x14ac:dyDescent="0.3">
      <c r="A25" s="106" t="s">
        <v>26</v>
      </c>
      <c r="B25" s="96" t="s">
        <v>27</v>
      </c>
      <c r="C25" s="97">
        <v>304</v>
      </c>
      <c r="D25" s="110">
        <v>0.46</v>
      </c>
      <c r="E25" s="99">
        <f t="shared" si="6"/>
        <v>1.5131578947368421E-3</v>
      </c>
      <c r="F25" s="110">
        <v>0.02</v>
      </c>
      <c r="G25" s="100">
        <f t="shared" si="2"/>
        <v>23</v>
      </c>
    </row>
    <row r="26" spans="1:14" ht="24.95" customHeight="1" thickBot="1" x14ac:dyDescent="0.3">
      <c r="A26" s="101" t="s">
        <v>28</v>
      </c>
      <c r="B26" s="102" t="s">
        <v>29</v>
      </c>
      <c r="C26" s="111">
        <v>200</v>
      </c>
      <c r="D26" s="112">
        <v>0</v>
      </c>
      <c r="E26" s="104">
        <f t="shared" si="6"/>
        <v>0</v>
      </c>
      <c r="F26" s="112">
        <v>913.95</v>
      </c>
      <c r="G26" s="105">
        <f t="shared" si="2"/>
        <v>0</v>
      </c>
    </row>
    <row r="27" spans="1:14" ht="24.95" customHeight="1" x14ac:dyDescent="0.25">
      <c r="A27" s="113" t="s">
        <v>30</v>
      </c>
      <c r="B27" s="114" t="s">
        <v>31</v>
      </c>
      <c r="C27" s="115">
        <f>SUM(C28:C31)</f>
        <v>72500</v>
      </c>
      <c r="D27" s="116">
        <f>SUM(D28:D31)</f>
        <v>3122.81</v>
      </c>
      <c r="E27" s="117">
        <f t="shared" si="6"/>
        <v>4.3073241379310345E-2</v>
      </c>
      <c r="F27" s="118">
        <f>SUM(F28:F31)</f>
        <v>78.78</v>
      </c>
      <c r="G27" s="119">
        <f t="shared" si="2"/>
        <v>39.639629347550141</v>
      </c>
    </row>
    <row r="28" spans="1:14" ht="24.95" customHeight="1" x14ac:dyDescent="0.25">
      <c r="A28" s="42" t="s">
        <v>64</v>
      </c>
      <c r="B28" s="60" t="s">
        <v>61</v>
      </c>
      <c r="C28" s="44"/>
      <c r="D28" s="47"/>
      <c r="E28" s="82"/>
      <c r="F28" s="57"/>
      <c r="G28" s="58"/>
    </row>
    <row r="29" spans="1:14" ht="66" customHeight="1" x14ac:dyDescent="0.25">
      <c r="A29" s="34" t="s">
        <v>60</v>
      </c>
      <c r="B29" s="35" t="s">
        <v>62</v>
      </c>
      <c r="C29" s="38">
        <v>51800</v>
      </c>
      <c r="D29" s="39">
        <v>3122.81</v>
      </c>
      <c r="E29" s="83">
        <f t="shared" si="6"/>
        <v>6.0285907335907336E-2</v>
      </c>
      <c r="F29" s="56">
        <v>78.78</v>
      </c>
      <c r="G29" s="59">
        <f>D29/F29</f>
        <v>39.639629347550141</v>
      </c>
      <c r="K29" s="46"/>
    </row>
    <row r="30" spans="1:14" ht="48" customHeight="1" x14ac:dyDescent="0.25">
      <c r="A30" s="42" t="s">
        <v>70</v>
      </c>
      <c r="B30" s="43" t="s">
        <v>63</v>
      </c>
      <c r="C30" s="44">
        <v>12700</v>
      </c>
      <c r="D30" s="47"/>
      <c r="E30" s="82">
        <f t="shared" si="6"/>
        <v>0</v>
      </c>
      <c r="F30" s="57"/>
      <c r="G30" s="58"/>
      <c r="N30" s="45"/>
    </row>
    <row r="31" spans="1:14" ht="57.75" customHeight="1" thickBot="1" x14ac:dyDescent="0.3">
      <c r="A31" s="34" t="s">
        <v>71</v>
      </c>
      <c r="B31" s="40" t="s">
        <v>65</v>
      </c>
      <c r="C31" s="38">
        <v>8000</v>
      </c>
      <c r="D31" s="39"/>
      <c r="E31" s="84">
        <f t="shared" si="6"/>
        <v>0</v>
      </c>
      <c r="F31" s="56"/>
      <c r="G31" s="41"/>
    </row>
    <row r="32" spans="1:14" ht="24.95" customHeight="1" thickBot="1" x14ac:dyDescent="0.3">
      <c r="A32" s="106" t="s">
        <v>32</v>
      </c>
      <c r="B32" s="96" t="s">
        <v>33</v>
      </c>
      <c r="C32" s="97">
        <v>11835</v>
      </c>
      <c r="D32" s="120">
        <v>1349.87</v>
      </c>
      <c r="E32" s="121">
        <f t="shared" ref="E32:E33" si="7">D32/C32/100%</f>
        <v>0.11405745669623996</v>
      </c>
      <c r="F32" s="122">
        <v>360.91</v>
      </c>
      <c r="G32" s="105">
        <f t="shared" si="2"/>
        <v>3.7401845335402171</v>
      </c>
    </row>
    <row r="33" spans="1:11" ht="24.95" customHeight="1" thickBot="1" x14ac:dyDescent="0.3">
      <c r="A33" s="106" t="s">
        <v>76</v>
      </c>
      <c r="B33" s="96" t="s">
        <v>79</v>
      </c>
      <c r="C33" s="97">
        <v>10</v>
      </c>
      <c r="D33" s="110"/>
      <c r="E33" s="123">
        <f t="shared" si="7"/>
        <v>0</v>
      </c>
      <c r="F33" s="110">
        <v>79.349999999999994</v>
      </c>
      <c r="G33" s="105"/>
    </row>
    <row r="34" spans="1:11" ht="24.95" customHeight="1" thickBot="1" x14ac:dyDescent="0.3">
      <c r="A34" s="106" t="s">
        <v>34</v>
      </c>
      <c r="B34" s="96" t="s">
        <v>35</v>
      </c>
      <c r="C34" s="124">
        <f>SUM(C36:C42)</f>
        <v>3510897.6199999996</v>
      </c>
      <c r="D34" s="110">
        <f>SUM(D36:D42)</f>
        <v>165911.47</v>
      </c>
      <c r="E34" s="99">
        <f t="shared" ref="E34:E35" si="8">D34/C34/100%</f>
        <v>4.7256140154835966E-2</v>
      </c>
      <c r="F34" s="110">
        <f>SUM(F36:F42)</f>
        <v>143764.56999999998</v>
      </c>
      <c r="G34" s="100">
        <f t="shared" si="2"/>
        <v>1.1540497773547407</v>
      </c>
      <c r="H34" s="3"/>
      <c r="I34" s="3"/>
    </row>
    <row r="35" spans="1:11" ht="24.95" customHeight="1" thickBot="1" x14ac:dyDescent="0.3">
      <c r="A35" s="106" t="s">
        <v>36</v>
      </c>
      <c r="B35" s="96" t="s">
        <v>37</v>
      </c>
      <c r="C35" s="124">
        <f>SUM(C36:C39)</f>
        <v>3517162.82</v>
      </c>
      <c r="D35" s="110">
        <f>SUM(D36:D39)</f>
        <v>172048.96</v>
      </c>
      <c r="E35" s="99">
        <f t="shared" si="8"/>
        <v>4.8916973368892828E-2</v>
      </c>
      <c r="F35" s="110">
        <f>SUM(F36:F39)</f>
        <v>144983.85999999999</v>
      </c>
      <c r="G35" s="100">
        <f t="shared" si="2"/>
        <v>1.1866766411102587</v>
      </c>
    </row>
    <row r="36" spans="1:11" ht="24.95" customHeight="1" thickBot="1" x14ac:dyDescent="0.3">
      <c r="A36" s="52" t="s">
        <v>67</v>
      </c>
      <c r="B36" s="53" t="s">
        <v>68</v>
      </c>
      <c r="C36" s="54"/>
      <c r="D36" s="55"/>
      <c r="E36" s="27"/>
      <c r="F36" s="55"/>
      <c r="G36" s="32"/>
    </row>
    <row r="37" spans="1:11" ht="24.95" customHeight="1" x14ac:dyDescent="0.25">
      <c r="A37" s="9" t="s">
        <v>50</v>
      </c>
      <c r="B37" s="10" t="s">
        <v>38</v>
      </c>
      <c r="C37" s="51">
        <v>1538060.69</v>
      </c>
      <c r="D37" s="23">
        <v>16080</v>
      </c>
      <c r="E37" s="48">
        <f>D37/C37/100%</f>
        <v>1.0454723994018728E-2</v>
      </c>
      <c r="F37" s="23"/>
      <c r="G37" s="74"/>
    </row>
    <row r="38" spans="1:11" ht="24.95" customHeight="1" thickBot="1" x14ac:dyDescent="0.3">
      <c r="A38" s="6" t="s">
        <v>51</v>
      </c>
      <c r="B38" s="8" t="s">
        <v>39</v>
      </c>
      <c r="C38" s="18">
        <v>1835479.27</v>
      </c>
      <c r="D38" s="24">
        <v>148443.4</v>
      </c>
      <c r="E38" s="48">
        <f>D38/C38/100%</f>
        <v>8.0874462831715885E-2</v>
      </c>
      <c r="F38" s="24">
        <v>144983.85999999999</v>
      </c>
      <c r="G38" s="59">
        <f t="shared" si="2"/>
        <v>1.0238615525893711</v>
      </c>
      <c r="I38" s="3"/>
      <c r="J38" s="4"/>
      <c r="K38" s="4"/>
    </row>
    <row r="39" spans="1:11" ht="24.95" customHeight="1" thickBot="1" x14ac:dyDescent="0.3">
      <c r="A39" s="11" t="s">
        <v>52</v>
      </c>
      <c r="B39" s="7" t="s">
        <v>53</v>
      </c>
      <c r="C39" s="49">
        <v>143622.85999999999</v>
      </c>
      <c r="D39" s="50">
        <v>7525.56</v>
      </c>
      <c r="E39" s="93"/>
      <c r="F39" s="50"/>
      <c r="G39" s="32"/>
      <c r="I39" s="3"/>
      <c r="J39" s="4"/>
      <c r="K39" s="4"/>
    </row>
    <row r="40" spans="1:11" ht="24.95" customHeight="1" thickBot="1" x14ac:dyDescent="0.3">
      <c r="A40" s="11" t="s">
        <v>72</v>
      </c>
      <c r="B40" s="7" t="s">
        <v>73</v>
      </c>
      <c r="C40" s="49">
        <v>765.44</v>
      </c>
      <c r="D40" s="50">
        <v>896.23</v>
      </c>
      <c r="E40" s="93">
        <f t="shared" ref="E40:E42" si="9">D40/C40/100%</f>
        <v>1.1708690426421404</v>
      </c>
      <c r="F40" s="50"/>
      <c r="G40" s="32"/>
      <c r="I40" s="3"/>
      <c r="J40" s="4"/>
      <c r="K40" s="4"/>
    </row>
    <row r="41" spans="1:11" ht="34.5" customHeight="1" thickBot="1" x14ac:dyDescent="0.3">
      <c r="A41" s="11" t="s">
        <v>81</v>
      </c>
      <c r="B41" s="7" t="s">
        <v>82</v>
      </c>
      <c r="C41" s="49"/>
      <c r="D41" s="50">
        <v>-3.08</v>
      </c>
      <c r="E41" s="93"/>
      <c r="F41" s="50"/>
      <c r="G41" s="32"/>
      <c r="I41" s="3"/>
      <c r="J41" s="4"/>
      <c r="K41" s="4"/>
    </row>
    <row r="42" spans="1:11" ht="36.75" thickBot="1" x14ac:dyDescent="0.3">
      <c r="A42" s="11" t="s">
        <v>40</v>
      </c>
      <c r="B42" s="7" t="s">
        <v>41</v>
      </c>
      <c r="C42" s="17">
        <v>-7030.64</v>
      </c>
      <c r="D42" s="86">
        <v>-7030.64</v>
      </c>
      <c r="E42" s="93">
        <f t="shared" si="9"/>
        <v>1</v>
      </c>
      <c r="F42" s="22">
        <v>-1219.29</v>
      </c>
      <c r="G42" s="32">
        <f>D42/F42</f>
        <v>5.7661753971573626</v>
      </c>
      <c r="I42" s="4"/>
      <c r="J42" s="4"/>
      <c r="K42" s="3"/>
    </row>
    <row r="44" spans="1:11" x14ac:dyDescent="0.25">
      <c r="A44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2023-02-07T08:00:03Z</cp:lastPrinted>
  <dcterms:created xsi:type="dcterms:W3CDTF">2017-12-11T14:03:53Z</dcterms:created>
  <dcterms:modified xsi:type="dcterms:W3CDTF">2025-02-10T09:04:29Z</dcterms:modified>
</cp:coreProperties>
</file>